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709"/>
  <workbookPr codeName="ThisWorkbook"/>
  <mc:AlternateContent xmlns:mc="http://schemas.openxmlformats.org/markup-compatibility/2006">
    <mc:Choice Requires="x15">
      <x15ac:absPath xmlns:x15ac="http://schemas.microsoft.com/office/spreadsheetml/2010/11/ac" url="/Users/sverhagen/Documents/00_EDU/MScGrad/procedure/"/>
    </mc:Choice>
  </mc:AlternateContent>
  <bookViews>
    <workbookView xWindow="120" yWindow="460" windowWidth="24920" windowHeight="11780"/>
  </bookViews>
  <sheets>
    <sheet name="Master Thesis grading sheet" sheetId="1" r:id="rId1"/>
    <sheet name="Subcriteria beschrijvingen" sheetId="2" state="hidden" r:id="rId2"/>
  </sheets>
  <definedNames>
    <definedName name="_xlnm._FilterDatabase" localSheetId="0" hidden="1">'Master Thesis grading sheet'!$A$14:$G$40</definedName>
    <definedName name="_xlnm.Print_Area" localSheetId="0">'Master Thesis grading sheet'!$A$1:$G$50</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34" i="1" l="1"/>
  <c r="G36" i="1"/>
  <c r="F26" i="1"/>
  <c r="G39" i="1"/>
  <c r="G38" i="1"/>
  <c r="G33" i="1"/>
  <c r="G32" i="1"/>
  <c r="G30" i="1"/>
  <c r="G29" i="1"/>
  <c r="G28" i="1"/>
  <c r="G23" i="1"/>
  <c r="G18" i="1"/>
  <c r="G25" i="1"/>
  <c r="G15" i="1"/>
  <c r="F40" i="1"/>
  <c r="F35" i="1"/>
  <c r="F31" i="1"/>
  <c r="F20" i="1"/>
  <c r="G16" i="1"/>
  <c r="G37" i="1"/>
  <c r="G27" i="1"/>
  <c r="G24" i="1"/>
  <c r="G22" i="1"/>
  <c r="G21" i="1"/>
  <c r="G19" i="1"/>
  <c r="G17" i="1"/>
  <c r="F41" i="1"/>
  <c r="F47" i="1"/>
</calcChain>
</file>

<file path=xl/comments1.xml><?xml version="1.0" encoding="utf-8"?>
<comments xmlns="http://schemas.openxmlformats.org/spreadsheetml/2006/main">
  <authors>
    <author>Carola Poleij</author>
  </authors>
  <commentList>
    <comment ref="A15" authorId="0">
      <text>
        <r>
          <rPr>
            <sz val="9"/>
            <color indexed="81"/>
            <rFont val="Tahoma"/>
            <family val="2"/>
          </rPr>
          <t>The profundity of the research done by the student
Behaalde technische (inhoudelijke) diepgang</t>
        </r>
      </text>
    </comment>
    <comment ref="A21" authorId="0">
      <text>
        <r>
          <rPr>
            <sz val="9"/>
            <color indexed="81"/>
            <rFont val="Tahoma"/>
            <family val="2"/>
          </rPr>
          <t xml:space="preserve">Is the approached result, product or design satisfactory?
Is het eindresultaat naar wens? Het eindresultaat kan ook een product of ontwerp zijn
</t>
        </r>
      </text>
    </comment>
    <comment ref="A27" authorId="0">
      <text>
        <r>
          <rPr>
            <sz val="9"/>
            <color indexed="81"/>
            <rFont val="Tahoma"/>
            <family val="2"/>
          </rPr>
          <t xml:space="preserve">Soft-skills
Persoonlijke, emotionele en sociale vaardigheden
</t>
        </r>
      </text>
    </comment>
    <comment ref="A32" authorId="0">
      <text>
        <r>
          <rPr>
            <sz val="9"/>
            <color indexed="81"/>
            <rFont val="Tahoma"/>
            <family val="2"/>
          </rPr>
          <t>Readability and lay-out technical aspects of the written report
Leesbaarheid en opmaak van de schriftelijke rapportage</t>
        </r>
        <r>
          <rPr>
            <b/>
            <sz val="9"/>
            <color indexed="81"/>
            <rFont val="Tahoma"/>
            <family val="2"/>
          </rPr>
          <t xml:space="preserve">
</t>
        </r>
        <r>
          <rPr>
            <sz val="9"/>
            <color indexed="81"/>
            <rFont val="Tahoma"/>
            <family val="2"/>
          </rPr>
          <t xml:space="preserve">
</t>
        </r>
      </text>
    </comment>
    <comment ref="A36" authorId="0">
      <text>
        <r>
          <rPr>
            <sz val="9"/>
            <color indexed="81"/>
            <rFont val="Tahoma"/>
            <family val="2"/>
          </rPr>
          <t>Assessment of the final presentation
Beoordeling van eindpresentatie</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<sst xmlns="http://schemas.openxmlformats.org/spreadsheetml/2006/main" count="193" uniqueCount="191">
  <si>
    <t>Responsibility</t>
  </si>
  <si>
    <t>Showed no responsibility for the proper progress and completion of the project</t>
  </si>
  <si>
    <t>Showed little responsibility for the proper progress and completion of the project</t>
  </si>
  <si>
    <t>Did take and show responsibility for the proper progress and completion of the project</t>
  </si>
  <si>
    <t>Was not able to execute a prescribed research program, following methods and approaches suggested by the supervisor</t>
  </si>
  <si>
    <t>Has executed a prescribed research program, following methods and approaches suggested by the supervisor</t>
  </si>
  <si>
    <t xml:space="preserve">Did occasionally take initiative to extend or modify the research plan or to suggest an alternative method or approach </t>
  </si>
  <si>
    <t>Did have a significant own input into research plan or  the followed method and approach</t>
  </si>
  <si>
    <t>Research plan, followed method and approach were essentially selected and defined by the student</t>
  </si>
  <si>
    <t>Problem formulation, research plan, followed method and approach were  selected and defined by the student</t>
  </si>
  <si>
    <t>Independency</t>
  </si>
  <si>
    <t>Needs continuous steering and supervision</t>
  </si>
  <si>
    <t>Needs very regular steering and supervision</t>
  </si>
  <si>
    <t>Performs well with regular steering and supervision</t>
  </si>
  <si>
    <t>Can work independently, with little steering or supervision</t>
  </si>
  <si>
    <t>Has independently developed a new piece of theory</t>
  </si>
  <si>
    <t>Has not made any original contribution to the project</t>
  </si>
  <si>
    <t>Has had at least one original contribution to the project not initiated or thought of by the supervisor</t>
  </si>
  <si>
    <t>Has had several original ideas not initiated or thought of by the supervisor</t>
  </si>
  <si>
    <t>Has surprised us all with some brilliant new ideas</t>
  </si>
  <si>
    <t>Quality of experimental work or design</t>
  </si>
  <si>
    <t>Extension/generation of methods</t>
  </si>
  <si>
    <t>Adequate English writing skills</t>
  </si>
  <si>
    <t>Good English writing skills</t>
  </si>
  <si>
    <t>Excellent English writing skills</t>
  </si>
  <si>
    <t>%</t>
  </si>
  <si>
    <t xml:space="preserve">Amount of work </t>
  </si>
  <si>
    <t>Too little work done</t>
  </si>
  <si>
    <t>Good amount of work done</t>
  </si>
  <si>
    <t>Bad speaker</t>
  </si>
  <si>
    <t>Average speaker</t>
  </si>
  <si>
    <t>Good speaker</t>
  </si>
  <si>
    <t>Excellent and persuasive speaker</t>
  </si>
  <si>
    <t>Very good and persuasive speaker</t>
  </si>
  <si>
    <t>Not a clear presentation</t>
  </si>
  <si>
    <t>Presentation makes the subject clear</t>
  </si>
  <si>
    <t>Bad presentation material</t>
  </si>
  <si>
    <t>Good presentation material</t>
  </si>
  <si>
    <t>Very good presentation material and makes use of possibilities</t>
  </si>
  <si>
    <t>Excellent presentation material and makes use of all possibilities</t>
  </si>
  <si>
    <t>Presentation makes the subject just clear</t>
  </si>
  <si>
    <t>Reasonable amount of work done</t>
  </si>
  <si>
    <t>Quality of presentation material</t>
  </si>
  <si>
    <t>Speaker quality</t>
  </si>
  <si>
    <t>Assessment Criteria</t>
  </si>
  <si>
    <t>Theoretical profundity</t>
  </si>
  <si>
    <t>Does not understand and can not reproduce directly relevant theory at the level of MSc textbooks nor relate theory to the performed research</t>
  </si>
  <si>
    <t>Understands and can reproduce directly relevant theory at the level of MSc textbooks and is able to apply this theory to the performed research, after being shown how to do so</t>
  </si>
  <si>
    <t>Scientific reflection and judgement</t>
  </si>
  <si>
    <t>Communicative skills</t>
  </si>
  <si>
    <t>Is a good team player and actively sought for information, contacts and advice with various experts inside and outside of the research group</t>
  </si>
  <si>
    <t>E. Quality of oral presentation and defence</t>
  </si>
  <si>
    <t>Creativity: new ideas</t>
  </si>
  <si>
    <t>English proficiency</t>
  </si>
  <si>
    <t>Structure and consistency</t>
  </si>
  <si>
    <t xml:space="preserve">Report has a bad structure and consistency </t>
  </si>
  <si>
    <t>Report has just the right structure and consistency</t>
  </si>
  <si>
    <t>Report has a good structure and consistency</t>
  </si>
  <si>
    <t>Quality of abstract</t>
  </si>
  <si>
    <t>Showed responsibilitty and took initiative his/her research project</t>
  </si>
  <si>
    <t>The English writing skills have to be improved considerably</t>
  </si>
  <si>
    <t>Acknowledgement of sources / quotations</t>
  </si>
  <si>
    <t xml:space="preserve">Sources of information are absolutely not clear </t>
  </si>
  <si>
    <t>Sources of information are provided but not in a adequate way</t>
  </si>
  <si>
    <t>Answering of questions</t>
  </si>
  <si>
    <t xml:space="preserve">Cannot answer questions </t>
  </si>
  <si>
    <t>Has difficulties answering questions</t>
  </si>
  <si>
    <t xml:space="preserve">Can answer questions </t>
  </si>
  <si>
    <t>Answers questions well</t>
  </si>
  <si>
    <t>Answers questions very well</t>
  </si>
  <si>
    <t>Answers questions perfectly</t>
  </si>
  <si>
    <t>Sources of information are provided but are not complete</t>
  </si>
  <si>
    <t>Has independently collected, processed and integrated theory from different fields or sources and independently applied theory to the performed research</t>
  </si>
  <si>
    <t>Subcriteria</t>
  </si>
  <si>
    <t>Just sufficient English writing skills</t>
  </si>
  <si>
    <t>Very good English writing skills</t>
  </si>
  <si>
    <t>Can not relate work current state-of-the art and existing literature</t>
  </si>
  <si>
    <t>Can just relate work to current state-of-the-art and existing literature</t>
  </si>
  <si>
    <t>Can sufficiently relate thesis work to current state-of-the-art and has found new literature</t>
  </si>
  <si>
    <t>Has positioned the thesis work to the current state-of-the-art and has independently performed a thorough literature study</t>
  </si>
  <si>
    <t>Can well relate thesis work to current state-of-the art and has found new relevant literature</t>
  </si>
  <si>
    <t>Can very well relate work to current state-of-the-art and has found a significant amount of new relevant  literature</t>
  </si>
  <si>
    <t>Has made a partial original contribution to the project</t>
  </si>
  <si>
    <t>Has made a contribution to the project, but not really original</t>
  </si>
  <si>
    <t>Sufficient scientific reflection and judgement towards own results, limited critical attitude towards literature and specialists</t>
  </si>
  <si>
    <t>Has no scientific reflection and judgement towards own results</t>
  </si>
  <si>
    <t>Limited scientific reflection and judgement towards own results</t>
  </si>
  <si>
    <t>Has not made the step to any useful result of the project</t>
  </si>
  <si>
    <t>Has just made the step to a useful result of the project</t>
  </si>
  <si>
    <t>Has made the step to a useful result of the project</t>
  </si>
  <si>
    <t>Has made the step to an original useful result of the project</t>
  </si>
  <si>
    <t>Has made steps to several original useful results of the project</t>
  </si>
  <si>
    <t>Has surprised us all with steps towards new useful results of the project</t>
  </si>
  <si>
    <t>Has sufficiently extended existing knowledge, data or methods available in the group</t>
  </si>
  <si>
    <t>Has not verified nor extended knowledge and/or methods available in the group</t>
  </si>
  <si>
    <t>Has only verified knowledge and/or methods available in the group</t>
  </si>
  <si>
    <t>Has well extended existing knowledge and/or methods, not previously available in the group</t>
  </si>
  <si>
    <t>Has produced new knowledge and/or methods not previously available in the group</t>
  </si>
  <si>
    <t>Has produced new knowledge and/or methods, not previously available in the world</t>
  </si>
  <si>
    <t>Just done what was needed</t>
  </si>
  <si>
    <t>Large amount of work done, more work than needed</t>
  </si>
  <si>
    <t>Took leadership of his/her research project and was actively involved in related projects and initiatives</t>
  </si>
  <si>
    <t>Took excellent leadership of his/her research project initiated new related projects and initiatives</t>
  </si>
  <si>
    <t>Is a very good team player and has created new contacts outside of the research group</t>
  </si>
  <si>
    <t>Excels as team player and has created new contacts</t>
  </si>
  <si>
    <t>Needs no steering, and/or is a very good competent individualist</t>
  </si>
  <si>
    <t>Report has excellent structure and consistency (publishable quality)</t>
  </si>
  <si>
    <t>Report has a very good organisation and consistency (publishable quality)</t>
  </si>
  <si>
    <t>Report has an adequate structure and consistency</t>
  </si>
  <si>
    <t>Sources of information are clear and used in a consistent manner</t>
  </si>
  <si>
    <t>Sources of information are clear and use of aknowledgements/quotations are used consistently and conscientiously</t>
  </si>
  <si>
    <t>Very good and clear presentation (international-conference quality)</t>
  </si>
  <si>
    <t>Excellent and very lucid presentation (international-conference quality)</t>
  </si>
  <si>
    <t>Good and clear presentation</t>
  </si>
  <si>
    <t>Understands and can reproduce directly  relevant theory at the level of MSc textbooks, but has difficulties applying theory to performed research</t>
  </si>
  <si>
    <t>As speaker just adequate</t>
  </si>
  <si>
    <t>Enormous amount of work done, much more than needed</t>
  </si>
  <si>
    <t>Presentation material just adequate</t>
  </si>
  <si>
    <t>Presentation material adequate</t>
  </si>
  <si>
    <t>Is an adequate team player and actively communicated about the progress of the project with the team and/or supervisor</t>
  </si>
  <si>
    <t>Has difficulties functioning in and communicating with a team and/or supervisor</t>
  </si>
  <si>
    <t>D. Quality of written presentation</t>
  </si>
  <si>
    <t>Essence of work not captured</t>
  </si>
  <si>
    <t>Essence of work just captured</t>
  </si>
  <si>
    <t>Essence of work adequately captured</t>
  </si>
  <si>
    <t>Essence of work well captured</t>
  </si>
  <si>
    <t>Essence of work very well captured</t>
  </si>
  <si>
    <t>Essence of work perfectly captured</t>
  </si>
  <si>
    <t>Perfectly balanced scientific reflection and judgement towards own results, literature and specialists</t>
  </si>
  <si>
    <t>Very well balanced scientific reflection and judgement towards own results, literature and specialists</t>
  </si>
  <si>
    <t>Is just able to function in and communicate with a team and/or supervisor</t>
  </si>
  <si>
    <t>Description</t>
  </si>
  <si>
    <t>Student number:</t>
  </si>
  <si>
    <t xml:space="preserve"> Master Thesis grading sheet</t>
  </si>
  <si>
    <t>Date:</t>
  </si>
  <si>
    <t xml:space="preserve">Student name: </t>
  </si>
  <si>
    <t>Utilisation of result / product</t>
  </si>
  <si>
    <t>A. Scientific approach</t>
  </si>
  <si>
    <t xml:space="preserve">Bad argumentation </t>
  </si>
  <si>
    <t>Argumentation just adequate</t>
  </si>
  <si>
    <t xml:space="preserve">Good and sound scientific argumentation </t>
  </si>
  <si>
    <t>Very good scientific argumentation</t>
  </si>
  <si>
    <t>Excellent scientific argumentation</t>
  </si>
  <si>
    <t>Initiative and / or own contribution</t>
  </si>
  <si>
    <t>Additional remarks</t>
  </si>
  <si>
    <t>Assessment committee (chair):</t>
  </si>
  <si>
    <t>Assessment committee (other members):</t>
  </si>
  <si>
    <t>Clarity and structure of presentation</t>
  </si>
  <si>
    <t>Good scientific reflection and judgement towards own results, literature and specialists</t>
  </si>
  <si>
    <t>Should improve considerably on experimental/computer/design skills</t>
  </si>
  <si>
    <t>Just sufficient experimental/computer/design skills</t>
  </si>
  <si>
    <t>Sufficient experimental/computer /design skills</t>
  </si>
  <si>
    <t xml:space="preserve">Good experimental/computer/design skills. </t>
  </si>
  <si>
    <t>Very good experimental/computer/design skills</t>
  </si>
  <si>
    <t>Exceptional experimental/computer /design skills</t>
  </si>
  <si>
    <t>Scientific argumentation adequate</t>
  </si>
  <si>
    <t>B. Quality of result/product</t>
  </si>
  <si>
    <t>C. Behavioural competencies</t>
  </si>
  <si>
    <t>Understands and can reproduce directly relevant theory at the level of MSc textbooks, scientific literature and applied theory to the performed research</t>
  </si>
  <si>
    <t>Needs no steering and supervision, and is an exceptionally competent individualist</t>
  </si>
  <si>
    <t>Sources of information are fully clear and use of acknowledgements/quotations are used fully consistently and conscientiously</t>
  </si>
  <si>
    <t>Signed on date yy/mm/dd by [name]</t>
  </si>
  <si>
    <t xml:space="preserve">Track: </t>
  </si>
  <si>
    <t xml:space="preserve">Titel Master thesis: </t>
  </si>
  <si>
    <t>MSc programme:</t>
  </si>
  <si>
    <t>State of the art description 
and literature study</t>
  </si>
  <si>
    <t xml:space="preserve">Scientific argumentation 
(hypothesis testing) </t>
  </si>
  <si>
    <t>Select MSc</t>
  </si>
  <si>
    <t>Select track</t>
  </si>
  <si>
    <t>CIE</t>
  </si>
  <si>
    <t>AES</t>
  </si>
  <si>
    <t>Applied Geophysics</t>
  </si>
  <si>
    <t>Building Engineering</t>
  </si>
  <si>
    <t>Geo-Engineering</t>
  </si>
  <si>
    <t>Geoscience and Remote Sensing</t>
  </si>
  <si>
    <t>Hydraulic Engineering</t>
  </si>
  <si>
    <t>Petroleum Engineering</t>
  </si>
  <si>
    <t>Reservoir Geology</t>
  </si>
  <si>
    <t>Resource Engineering</t>
  </si>
  <si>
    <t>Structural Engineering</t>
  </si>
  <si>
    <t>Transport and Planning</t>
  </si>
  <si>
    <t>Water Management</t>
  </si>
  <si>
    <r>
      <t>Grade</t>
    </r>
    <r>
      <rPr>
        <sz val="10"/>
        <rFont val="Tahoma"/>
        <family val="2"/>
      </rPr>
      <t xml:space="preserve"> </t>
    </r>
  </si>
  <si>
    <t>Average grade for A.</t>
  </si>
  <si>
    <t>Average grade for B.</t>
  </si>
  <si>
    <t>Average grade for C.</t>
  </si>
  <si>
    <t>Average grade for D.</t>
  </si>
  <si>
    <t>Average grade for E.</t>
  </si>
  <si>
    <t>Thesis grade</t>
  </si>
  <si>
    <t>OS-CITG@tudelft.nl</t>
  </si>
  <si>
    <r>
      <t xml:space="preserve">Please </t>
    </r>
    <r>
      <rPr>
        <u/>
        <sz val="10"/>
        <color theme="1"/>
        <rFont val="Tahoma"/>
        <family val="2"/>
      </rPr>
      <t>send</t>
    </r>
    <r>
      <rPr>
        <sz val="10"/>
        <color theme="1"/>
        <rFont val="Tahoma"/>
        <family val="2"/>
      </rPr>
      <t xml:space="preserve"> this form to the </t>
    </r>
    <r>
      <rPr>
        <b/>
        <sz val="10"/>
        <color theme="1"/>
        <rFont val="Tahoma"/>
        <family val="2"/>
      </rPr>
      <t>secretariat of Education and Student Affairs: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</si>
</sst>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0"/>
      <color theme="1"/>
      <name val="Tahoma"/>
      <family val="2"/>
    </font>
    <font>
      <sz val="10"/>
      <color theme="1"/>
      <name val="Tahoma"/>
      <family val="2"/>
    </font>
    <font>
      <sz val="10"/>
      <color theme="1"/>
      <name val="Tahoma"/>
      <family val="2"/>
    </font>
    <font>
      <sz val="8"/>
      <color theme="1"/>
      <name val="Tahoma"/>
      <family val="2"/>
    </font>
    <font>
      <b/>
      <sz val="18"/>
      <color theme="1"/>
      <name val="Tahoma"/>
      <family val="2"/>
    </font>
    <font>
      <sz val="10"/>
      <color rgb="FFFF0000"/>
      <name val="Tahoma"/>
      <family val="2"/>
    </font>
    <font>
      <sz val="8"/>
      <name val="Tahoma"/>
      <family val="2"/>
    </font>
    <font>
      <sz val="10"/>
      <name val="Arial"/>
      <family val="2"/>
    </font>
    <font>
      <b/>
      <sz val="12"/>
      <name val="Tahoma"/>
      <family val="2"/>
    </font>
    <font>
      <sz val="9"/>
      <color indexed="81"/>
      <name val="Tahoma"/>
      <family val="2"/>
    </font>
    <font>
      <b/>
      <sz val="9"/>
      <color indexed="81"/>
      <name val="Tahoma"/>
      <family val="2"/>
    </font>
    <font>
      <b/>
      <sz val="10"/>
      <color theme="1"/>
      <name val="Tahoma"/>
      <family val="2"/>
    </font>
    <font>
      <sz val="10"/>
      <name val="Tahoma"/>
      <family val="2"/>
    </font>
    <font>
      <sz val="10"/>
      <color rgb="FF00A6D6"/>
      <name val="Tahoma"/>
      <family val="2"/>
    </font>
    <font>
      <b/>
      <sz val="10"/>
      <name val="Tahoma"/>
      <family val="2"/>
    </font>
    <font>
      <b/>
      <sz val="10"/>
      <color rgb="FFFFFFFF"/>
      <name val="Tahoma"/>
      <family val="2"/>
    </font>
    <font>
      <u/>
      <sz val="10"/>
      <color theme="1"/>
      <name val="Tahoma"/>
      <family val="2"/>
    </font>
    <font>
      <u/>
      <sz val="11"/>
      <color theme="10"/>
      <name val="Calibri"/>
      <family val="2"/>
      <scheme val="minor"/>
    </font>
    <font>
      <u/>
      <sz val="10"/>
      <color theme="10"/>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s>
  <borders count="37">
    <border>
      <left/>
      <right/>
      <top/>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medium">
        <color auto="1"/>
      </right>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s>
  <cellStyleXfs count="3">
    <xf numFmtId="0" fontId="0" fillId="0" borderId="0"/>
    <xf numFmtId="0" fontId="8" fillId="0" borderId="0"/>
    <xf numFmtId="0" fontId="18" fillId="0" borderId="0" applyNumberFormat="0" applyFill="0" applyBorder="0" applyAlignment="0" applyProtection="0"/>
  </cellStyleXfs>
  <cellXfs count="114">
    <xf numFmtId="0" fontId="0" fillId="0" borderId="0" xfId="0"/>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0" xfId="0" applyFont="1" applyFill="1" applyBorder="1" applyAlignment="1">
      <alignment horizontal="center" vertical="center"/>
    </xf>
    <xf numFmtId="0" fontId="3" fillId="0" borderId="19"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6" xfId="0" applyFont="1" applyFill="1" applyBorder="1" applyProtection="1"/>
    <xf numFmtId="0" fontId="3" fillId="0" borderId="25"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0" fillId="0" borderId="0" xfId="0" applyAlignment="1">
      <alignment vertical="center"/>
    </xf>
    <xf numFmtId="0" fontId="3" fillId="0" borderId="0" xfId="0" applyFont="1" applyFill="1" applyBorder="1" applyAlignment="1" applyProtection="1">
      <alignment horizontal="left"/>
      <protection locked="0"/>
    </xf>
    <xf numFmtId="0" fontId="3" fillId="0" borderId="24" xfId="0" applyFont="1" applyFill="1" applyBorder="1" applyAlignment="1" applyProtection="1">
      <alignment wrapText="1"/>
    </xf>
    <xf numFmtId="2" fontId="12" fillId="0" borderId="6" xfId="0" applyNumberFormat="1" applyFont="1" applyFill="1" applyBorder="1" applyAlignment="1" applyProtection="1">
      <alignment horizontal="center" vertical="center"/>
      <protection hidden="1"/>
    </xf>
    <xf numFmtId="0" fontId="3" fillId="0" borderId="0" xfId="0" applyFont="1" applyFill="1" applyAlignment="1" applyProtection="1">
      <alignment vertical="center"/>
    </xf>
    <xf numFmtId="0" fontId="3" fillId="0" borderId="0" xfId="0" applyFont="1" applyFill="1" applyProtection="1"/>
    <xf numFmtId="0" fontId="3" fillId="0" borderId="0" xfId="0" applyFont="1" applyFill="1" applyAlignment="1" applyProtection="1">
      <alignment wrapText="1"/>
    </xf>
    <xf numFmtId="0" fontId="13" fillId="0" borderId="0" xfId="0" applyFont="1" applyFill="1" applyAlignment="1" applyProtection="1">
      <alignment vertical="center" wrapText="1"/>
    </xf>
    <xf numFmtId="0" fontId="9" fillId="3" borderId="19" xfId="0" applyFont="1" applyFill="1" applyBorder="1" applyAlignment="1" applyProtection="1">
      <alignment vertical="center"/>
    </xf>
    <xf numFmtId="0" fontId="15" fillId="3" borderId="16" xfId="0" applyFont="1" applyFill="1" applyBorder="1" applyAlignment="1" applyProtection="1">
      <alignment vertical="center"/>
    </xf>
    <xf numFmtId="0" fontId="15" fillId="3" borderId="19" xfId="0" applyFont="1" applyFill="1" applyBorder="1" applyAlignment="1" applyProtection="1">
      <alignment vertical="center"/>
    </xf>
    <xf numFmtId="0" fontId="14" fillId="0" borderId="0" xfId="0" applyFont="1" applyFill="1" applyAlignment="1" applyProtection="1">
      <alignment vertical="center"/>
    </xf>
    <xf numFmtId="0" fontId="3" fillId="0" borderId="20" xfId="0" applyFont="1" applyFill="1" applyBorder="1" applyAlignment="1" applyProtection="1"/>
    <xf numFmtId="0" fontId="3" fillId="0" borderId="11" xfId="0" applyFont="1" applyFill="1" applyBorder="1" applyAlignment="1" applyProtection="1"/>
    <xf numFmtId="0" fontId="3" fillId="0" borderId="11" xfId="0" applyFont="1" applyFill="1" applyBorder="1" applyAlignment="1" applyProtection="1">
      <alignment vertical="center"/>
    </xf>
    <xf numFmtId="0" fontId="3" fillId="0" borderId="21" xfId="0" applyFont="1" applyFill="1" applyBorder="1" applyAlignment="1" applyProtection="1">
      <alignment wrapText="1"/>
    </xf>
    <xf numFmtId="0" fontId="3" fillId="0" borderId="18" xfId="0" applyFont="1" applyFill="1" applyBorder="1" applyAlignment="1" applyProtection="1"/>
    <xf numFmtId="0" fontId="3" fillId="0" borderId="0" xfId="0" applyFont="1" applyFill="1" applyBorder="1" applyAlignment="1" applyProtection="1"/>
    <xf numFmtId="0" fontId="3" fillId="0" borderId="22" xfId="0" applyFont="1" applyFill="1" applyBorder="1" applyProtection="1"/>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15" fillId="3" borderId="17" xfId="0" applyFont="1" applyFill="1" applyBorder="1" applyAlignment="1" applyProtection="1">
      <alignment horizontal="center" vertical="center"/>
    </xf>
    <xf numFmtId="0" fontId="15" fillId="3" borderId="17" xfId="0" applyFont="1" applyFill="1" applyBorder="1" applyAlignment="1" applyProtection="1">
      <alignment horizontal="center" vertical="center" wrapText="1"/>
    </xf>
    <xf numFmtId="0" fontId="13" fillId="0" borderId="0" xfId="0" applyFont="1" applyFill="1" applyAlignment="1" applyProtection="1">
      <alignment horizontal="center" vertical="center" wrapText="1"/>
    </xf>
    <xf numFmtId="0" fontId="3" fillId="0" borderId="0" xfId="0" applyFont="1" applyFill="1" applyAlignment="1" applyProtection="1">
      <alignment horizontal="center" vertical="center"/>
    </xf>
    <xf numFmtId="0" fontId="6" fillId="0" borderId="0" xfId="0" applyFont="1" applyFill="1" applyAlignment="1" applyProtection="1">
      <alignment vertical="center" wrapText="1"/>
    </xf>
    <xf numFmtId="2" fontId="12" fillId="0" borderId="6" xfId="0" applyNumberFormat="1" applyFont="1" applyFill="1" applyBorder="1" applyAlignment="1" applyProtection="1">
      <alignment horizontal="center" vertical="center"/>
    </xf>
    <xf numFmtId="0" fontId="3" fillId="0" borderId="6" xfId="0" applyFont="1" applyFill="1" applyBorder="1" applyAlignment="1" applyProtection="1">
      <alignment wrapText="1"/>
    </xf>
    <xf numFmtId="0" fontId="12" fillId="0" borderId="16" xfId="0" applyFont="1" applyFill="1" applyBorder="1" applyAlignment="1" applyProtection="1">
      <alignment horizontal="center" vertical="center" wrapText="1"/>
    </xf>
    <xf numFmtId="0" fontId="12" fillId="0" borderId="0" xfId="0" applyFont="1" applyFill="1" applyAlignment="1" applyProtection="1">
      <alignment vertical="center"/>
    </xf>
    <xf numFmtId="0" fontId="12" fillId="0" borderId="0" xfId="0" applyFont="1" applyFill="1" applyAlignment="1" applyProtection="1">
      <alignment vertical="center" wrapText="1"/>
    </xf>
    <xf numFmtId="164" fontId="12" fillId="0" borderId="19" xfId="0" applyNumberFormat="1" applyFont="1" applyFill="1" applyBorder="1" applyAlignment="1" applyProtection="1">
      <alignment horizontal="center" vertical="center"/>
      <protection hidden="1"/>
    </xf>
    <xf numFmtId="2" fontId="16" fillId="0" borderId="6" xfId="0" applyNumberFormat="1" applyFont="1" applyFill="1" applyBorder="1" applyAlignment="1" applyProtection="1">
      <alignment horizontal="center" vertical="center"/>
      <protection hidden="1"/>
    </xf>
    <xf numFmtId="0" fontId="4" fillId="0" borderId="26" xfId="0" applyFont="1" applyFill="1" applyBorder="1" applyAlignment="1" applyProtection="1">
      <alignment horizontal="center" vertical="center" wrapText="1"/>
      <protection hidden="1"/>
    </xf>
    <xf numFmtId="0" fontId="4" fillId="0" borderId="28" xfId="0" applyFont="1" applyFill="1" applyBorder="1" applyAlignment="1" applyProtection="1">
      <alignment horizontal="center" vertical="center" wrapText="1"/>
      <protection hidden="1"/>
    </xf>
    <xf numFmtId="0" fontId="4" fillId="0" borderId="30" xfId="0" applyFont="1" applyFill="1" applyBorder="1" applyAlignment="1" applyProtection="1">
      <alignment horizontal="center" vertical="center" wrapText="1"/>
      <protection hidden="1"/>
    </xf>
    <xf numFmtId="0" fontId="15" fillId="3" borderId="6" xfId="0" applyFont="1" applyFill="1" applyBorder="1" applyAlignment="1" applyProtection="1">
      <alignment vertical="center"/>
    </xf>
    <xf numFmtId="0" fontId="3" fillId="0" borderId="11" xfId="0" applyFont="1" applyFill="1" applyBorder="1" applyAlignment="1" applyProtection="1">
      <alignment horizontal="left"/>
      <protection locked="0"/>
    </xf>
    <xf numFmtId="9" fontId="3" fillId="0" borderId="19" xfId="0" applyNumberFormat="1" applyFont="1" applyFill="1" applyBorder="1" applyAlignment="1" applyProtection="1">
      <alignment horizontal="center" vertical="center" wrapText="1"/>
    </xf>
    <xf numFmtId="0" fontId="12" fillId="0" borderId="6" xfId="0" applyFont="1" applyFill="1" applyBorder="1" applyAlignment="1" applyProtection="1">
      <alignment vertical="center" wrapText="1"/>
    </xf>
    <xf numFmtId="0" fontId="2" fillId="0" borderId="0" xfId="0" applyFont="1" applyFill="1" applyAlignment="1" applyProtection="1">
      <alignment vertical="center"/>
    </xf>
    <xf numFmtId="0" fontId="19" fillId="0" borderId="0" xfId="2" applyFont="1"/>
    <xf numFmtId="0" fontId="4" fillId="0" borderId="26" xfId="0" applyFont="1" applyFill="1" applyBorder="1" applyAlignment="1" applyProtection="1">
      <alignment horizontal="center" vertical="center" wrapText="1" readingOrder="1"/>
      <protection hidden="1"/>
    </xf>
    <xf numFmtId="9" fontId="3" fillId="0" borderId="17"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left"/>
      <protection locked="0"/>
    </xf>
    <xf numFmtId="0" fontId="3" fillId="0" borderId="22" xfId="0" applyFont="1" applyFill="1" applyBorder="1" applyAlignment="1" applyProtection="1">
      <alignment horizontal="left"/>
      <protection locked="0"/>
    </xf>
    <xf numFmtId="0" fontId="3" fillId="0" borderId="19"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16" xfId="0" applyFont="1" applyFill="1" applyBorder="1" applyAlignment="1" applyProtection="1">
      <alignment horizontal="left" vertical="center" wrapText="1"/>
    </xf>
    <xf numFmtId="0" fontId="3" fillId="0" borderId="2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11"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14" fontId="3" fillId="0" borderId="0" xfId="0" applyNumberFormat="1" applyFont="1" applyFill="1" applyBorder="1" applyAlignment="1" applyProtection="1">
      <alignment horizontal="left"/>
      <protection locked="0"/>
    </xf>
    <xf numFmtId="0" fontId="15" fillId="3" borderId="17"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33" xfId="0" applyFont="1" applyFill="1" applyBorder="1" applyAlignment="1" applyProtection="1">
      <alignment horizontal="center" vertical="center" wrapText="1"/>
    </xf>
    <xf numFmtId="0" fontId="3" fillId="0" borderId="34" xfId="0" applyFont="1" applyFill="1" applyBorder="1" applyAlignment="1" applyProtection="1">
      <alignment horizontal="center" vertical="center" wrapText="1"/>
    </xf>
    <xf numFmtId="0" fontId="2" fillId="0" borderId="23" xfId="0" applyFont="1" applyFill="1" applyBorder="1" applyAlignment="1" applyProtection="1">
      <alignment horizontal="left"/>
    </xf>
    <xf numFmtId="0" fontId="3" fillId="0" borderId="7" xfId="0" applyFont="1" applyFill="1" applyBorder="1" applyAlignment="1" applyProtection="1">
      <alignment horizontal="left"/>
    </xf>
    <xf numFmtId="0" fontId="13" fillId="0" borderId="33" xfId="0" applyFont="1" applyFill="1" applyBorder="1" applyAlignment="1" applyProtection="1">
      <alignment horizontal="center" vertical="center" wrapText="1"/>
    </xf>
    <xf numFmtId="0" fontId="13" fillId="0" borderId="34" xfId="0" applyFont="1" applyFill="1" applyBorder="1" applyAlignment="1" applyProtection="1">
      <alignment horizontal="center" vertical="center" wrapText="1"/>
    </xf>
    <xf numFmtId="0" fontId="13" fillId="0" borderId="31" xfId="0" applyFont="1" applyFill="1" applyBorder="1" applyAlignment="1" applyProtection="1">
      <alignment horizontal="center" vertical="center"/>
    </xf>
    <xf numFmtId="0" fontId="13" fillId="0" borderId="32" xfId="0" applyFont="1" applyFill="1" applyBorder="1" applyAlignment="1" applyProtection="1">
      <alignment horizontal="center" vertical="center"/>
    </xf>
    <xf numFmtId="0" fontId="3" fillId="0" borderId="18" xfId="0" applyFont="1" applyFill="1" applyBorder="1" applyAlignment="1" applyProtection="1">
      <alignment horizontal="left"/>
    </xf>
    <xf numFmtId="0" fontId="3" fillId="0" borderId="0" xfId="0" applyFont="1" applyFill="1" applyBorder="1" applyAlignment="1" applyProtection="1">
      <alignment horizontal="left"/>
    </xf>
    <xf numFmtId="0" fontId="13" fillId="0" borderId="35" xfId="0" applyFont="1" applyFill="1" applyBorder="1" applyAlignment="1" applyProtection="1">
      <alignment horizontal="center" vertical="center" wrapText="1"/>
    </xf>
    <xf numFmtId="0" fontId="13" fillId="0" borderId="36" xfId="0" applyFont="1" applyFill="1" applyBorder="1" applyAlignment="1" applyProtection="1">
      <alignment horizontal="center" vertical="center" wrapText="1"/>
    </xf>
    <xf numFmtId="0" fontId="13" fillId="0" borderId="33" xfId="0" applyFont="1" applyFill="1" applyBorder="1" applyAlignment="1" applyProtection="1">
      <alignment horizontal="center" vertical="center"/>
    </xf>
    <xf numFmtId="0" fontId="13" fillId="0" borderId="34" xfId="0" applyFont="1" applyFill="1" applyBorder="1" applyAlignment="1" applyProtection="1">
      <alignment horizontal="center" vertical="center"/>
    </xf>
    <xf numFmtId="0" fontId="13" fillId="0" borderId="35" xfId="0" applyFont="1" applyFill="1" applyBorder="1" applyAlignment="1" applyProtection="1">
      <alignment horizontal="center" vertical="center"/>
    </xf>
    <xf numFmtId="0" fontId="13" fillId="0" borderId="36" xfId="0" applyFont="1" applyFill="1" applyBorder="1" applyAlignment="1" applyProtection="1">
      <alignment horizontal="center" vertical="center"/>
    </xf>
  </cellXfs>
  <cellStyles count="3">
    <cellStyle name="Hyperlink" xfId="2" builtinId="8"/>
    <cellStyle name="Normal" xfId="0" builtinId="0"/>
    <cellStyle name="Standaard 2" xfId="1"/>
  </cellStyles>
  <dxfs count="12">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FFFFFF"/>
      <color rgb="FF00A1DD"/>
      <color rgb="FF3D98DE"/>
      <color rgb="FF00FFFF"/>
      <color rgb="FF11C1FF"/>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1571626</xdr:colOff>
      <xdr:row>0</xdr:row>
      <xdr:rowOff>0</xdr:rowOff>
    </xdr:from>
    <xdr:to>
      <xdr:col>6</xdr:col>
      <xdr:colOff>2337543</xdr:colOff>
      <xdr:row>1</xdr:row>
      <xdr:rowOff>154734</xdr:rowOff>
    </xdr:to>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67451" y="0"/>
          <a:ext cx="765917" cy="3452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4" Type="http://schemas.openxmlformats.org/officeDocument/2006/relationships/vmlDrawing" Target="../drawings/vmlDrawing1.vml"/><Relationship Id="rId5" Type="http://schemas.openxmlformats.org/officeDocument/2006/relationships/comments" Target="../comments1.xml"/><Relationship Id="rId1" Type="http://schemas.openxmlformats.org/officeDocument/2006/relationships/hyperlink" Target="mailto:OS-CITG@tudelft.nl" TargetMode="External"/><Relationship Id="rId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enableFormatConditionsCalculation="0"/>
  <dimension ref="A1:H50"/>
  <sheetViews>
    <sheetView showGridLines="0" tabSelected="1" topLeftCell="A31" workbookViewId="0">
      <selection activeCell="F35" sqref="F35"/>
    </sheetView>
  </sheetViews>
  <sheetFormatPr baseColWidth="10" defaultColWidth="9.1640625" defaultRowHeight="13" x14ac:dyDescent="0.15"/>
  <cols>
    <col min="1" max="1" width="16.1640625" style="29" customWidth="1"/>
    <col min="2" max="2" width="8.5" style="30" customWidth="1"/>
    <col min="3" max="3" width="5.5" style="29" customWidth="1"/>
    <col min="4" max="4" width="18.1640625" style="29" customWidth="1"/>
    <col min="5" max="5" width="11.5" style="30" customWidth="1"/>
    <col min="6" max="6" width="8.1640625" style="30" customWidth="1"/>
    <col min="7" max="7" width="35.1640625" style="31" customWidth="1"/>
    <col min="8" max="8" width="24.83203125" style="32" customWidth="1"/>
    <col min="9" max="16384" width="9.1640625" style="30"/>
  </cols>
  <sheetData>
    <row r="1" spans="1:8" ht="15" x14ac:dyDescent="0.15">
      <c r="A1" s="33" t="s">
        <v>133</v>
      </c>
      <c r="B1" s="34"/>
      <c r="C1" s="35"/>
      <c r="D1" s="61"/>
      <c r="E1" s="34"/>
    </row>
    <row r="2" spans="1:8" x14ac:dyDescent="0.15">
      <c r="C2" s="36"/>
      <c r="D2" s="36"/>
    </row>
    <row r="3" spans="1:8" x14ac:dyDescent="0.15">
      <c r="A3" s="37" t="s">
        <v>135</v>
      </c>
      <c r="B3" s="92"/>
      <c r="C3" s="92"/>
      <c r="D3" s="62"/>
      <c r="E3" s="38"/>
      <c r="F3" s="39" t="s">
        <v>145</v>
      </c>
      <c r="G3" s="40"/>
    </row>
    <row r="4" spans="1:8" x14ac:dyDescent="0.15">
      <c r="A4" s="41" t="s">
        <v>132</v>
      </c>
      <c r="B4" s="93"/>
      <c r="C4" s="93"/>
      <c r="D4" s="26"/>
      <c r="E4" s="42"/>
      <c r="F4" s="69"/>
      <c r="G4" s="70"/>
    </row>
    <row r="5" spans="1:8" x14ac:dyDescent="0.15">
      <c r="A5" s="41" t="s">
        <v>134</v>
      </c>
      <c r="B5" s="94"/>
      <c r="C5" s="93"/>
      <c r="D5" s="26"/>
      <c r="E5" s="42"/>
      <c r="F5" s="42" t="s">
        <v>146</v>
      </c>
      <c r="G5" s="43"/>
    </row>
    <row r="6" spans="1:8" x14ac:dyDescent="0.15">
      <c r="A6" s="41" t="s">
        <v>164</v>
      </c>
      <c r="B6" s="93" t="s">
        <v>167</v>
      </c>
      <c r="C6" s="93"/>
      <c r="D6" s="26"/>
      <c r="E6" s="42"/>
      <c r="F6" s="93"/>
      <c r="G6" s="70"/>
    </row>
    <row r="7" spans="1:8" x14ac:dyDescent="0.15">
      <c r="A7" s="41" t="s">
        <v>162</v>
      </c>
      <c r="B7" s="93" t="s">
        <v>168</v>
      </c>
      <c r="C7" s="93"/>
      <c r="D7" s="26"/>
      <c r="E7" s="42"/>
      <c r="F7" s="78"/>
      <c r="G7" s="79"/>
    </row>
    <row r="8" spans="1:8" x14ac:dyDescent="0.15">
      <c r="A8" s="41" t="s">
        <v>163</v>
      </c>
      <c r="B8" s="93"/>
      <c r="C8" s="93"/>
      <c r="D8" s="93"/>
      <c r="E8" s="93"/>
      <c r="F8" s="78"/>
      <c r="G8" s="79"/>
    </row>
    <row r="9" spans="1:8" x14ac:dyDescent="0.15">
      <c r="A9" s="106"/>
      <c r="B9" s="107"/>
      <c r="C9" s="107"/>
      <c r="D9" s="107"/>
      <c r="E9" s="107"/>
      <c r="F9" s="78"/>
      <c r="G9" s="79"/>
    </row>
    <row r="10" spans="1:8" x14ac:dyDescent="0.15">
      <c r="A10" s="100"/>
      <c r="B10" s="101"/>
      <c r="C10" s="101"/>
      <c r="D10" s="101"/>
      <c r="E10" s="101"/>
      <c r="F10" s="81"/>
      <c r="G10" s="82"/>
    </row>
    <row r="11" spans="1:8" ht="8.25" customHeight="1" x14ac:dyDescent="0.15">
      <c r="C11" s="36"/>
      <c r="D11" s="36"/>
      <c r="E11" s="44"/>
      <c r="F11" s="44"/>
      <c r="G11" s="45"/>
    </row>
    <row r="12" spans="1:8" x14ac:dyDescent="0.15">
      <c r="A12" s="65" t="s">
        <v>190</v>
      </c>
      <c r="C12" s="36"/>
      <c r="D12" s="36"/>
      <c r="E12" s="44"/>
      <c r="F12" s="44"/>
      <c r="G12" s="66" t="s">
        <v>189</v>
      </c>
    </row>
    <row r="13" spans="1:8" ht="7.5" customHeight="1" x14ac:dyDescent="0.15">
      <c r="C13" s="36"/>
      <c r="D13" s="36"/>
      <c r="E13" s="44"/>
      <c r="F13" s="44"/>
      <c r="G13" s="45"/>
    </row>
    <row r="14" spans="1:8" s="49" customFormat="1" x14ac:dyDescent="0.2">
      <c r="A14" s="95" t="s">
        <v>44</v>
      </c>
      <c r="B14" s="95"/>
      <c r="C14" s="46" t="s">
        <v>25</v>
      </c>
      <c r="D14" s="46"/>
      <c r="E14" s="46" t="s">
        <v>73</v>
      </c>
      <c r="F14" s="47" t="s">
        <v>182</v>
      </c>
      <c r="G14" s="47" t="s">
        <v>131</v>
      </c>
      <c r="H14" s="48"/>
    </row>
    <row r="15" spans="1:8" ht="33" x14ac:dyDescent="0.15">
      <c r="A15" s="83" t="s">
        <v>137</v>
      </c>
      <c r="B15" s="83"/>
      <c r="C15" s="68">
        <v>0.25</v>
      </c>
      <c r="D15" s="90" t="s">
        <v>45</v>
      </c>
      <c r="E15" s="91"/>
      <c r="F15" s="22">
        <v>6</v>
      </c>
      <c r="G15" s="67" t="str">
        <f>IF(ISNA(HLOOKUP(F15,'Subcriteria beschrijvingen'!A1:F22,2)),"",HLOOKUP(F15,'Subcriteria beschrijvingen'!A1:F22,2))</f>
        <v>Understands and can reproduce directly  relevant theory at the level of MSc textbooks, but has difficulties applying theory to performed research</v>
      </c>
    </row>
    <row r="16" spans="1:8" ht="22" x14ac:dyDescent="0.15">
      <c r="A16" s="83"/>
      <c r="B16" s="83"/>
      <c r="C16" s="68"/>
      <c r="D16" s="98" t="s">
        <v>165</v>
      </c>
      <c r="E16" s="99"/>
      <c r="F16" s="23">
        <v>6</v>
      </c>
      <c r="G16" s="59" t="str">
        <f>IF(ISNA(HLOOKUP(F16,'Subcriteria beschrijvingen'!A1:F22,3)),"",HLOOKUP(F16,'Subcriteria beschrijvingen'!A1:F22,3))</f>
        <v>Can just relate work to current state-of-the-art and existing literature</v>
      </c>
      <c r="H16" s="50"/>
    </row>
    <row r="17" spans="1:8" ht="27.75" customHeight="1" x14ac:dyDescent="0.15">
      <c r="A17" s="83"/>
      <c r="B17" s="83"/>
      <c r="C17" s="68"/>
      <c r="D17" s="98" t="s">
        <v>166</v>
      </c>
      <c r="E17" s="99"/>
      <c r="F17" s="23">
        <v>6</v>
      </c>
      <c r="G17" s="59" t="str">
        <f>IF(ISNA(HLOOKUP(F17,'Subcriteria beschrijvingen'!A1:F22,4)),"",HLOOKUP(F17,'Subcriteria beschrijvingen'!A1:F22,4))</f>
        <v>Argumentation just adequate</v>
      </c>
    </row>
    <row r="18" spans="1:8" ht="27" customHeight="1" x14ac:dyDescent="0.15">
      <c r="A18" s="83"/>
      <c r="B18" s="83"/>
      <c r="C18" s="68"/>
      <c r="D18" s="98" t="s">
        <v>20</v>
      </c>
      <c r="E18" s="99"/>
      <c r="F18" s="23">
        <v>6</v>
      </c>
      <c r="G18" s="59" t="str">
        <f>IF(ISNA(HLOOKUP(F18,'Subcriteria beschrijvingen'!A1:F22,5)),"",HLOOKUP(F18,'Subcriteria beschrijvingen'!A1:F22,5))</f>
        <v>Just sufficient experimental/computer/design skills</v>
      </c>
      <c r="H18" s="50"/>
    </row>
    <row r="19" spans="1:8" ht="22" x14ac:dyDescent="0.15">
      <c r="A19" s="83"/>
      <c r="B19" s="83"/>
      <c r="C19" s="68"/>
      <c r="D19" s="96" t="s">
        <v>52</v>
      </c>
      <c r="E19" s="97"/>
      <c r="F19" s="24">
        <v>6</v>
      </c>
      <c r="G19" s="60" t="str">
        <f>IF(ISNA(HLOOKUP(F19,'Subcriteria beschrijvingen'!A1:F22,6)),"",HLOOKUP(F19,'Subcriteria beschrijvingen'!A1:F22,6))</f>
        <v>Has made a contribution to the project, but not really original</v>
      </c>
      <c r="H19" s="50"/>
    </row>
    <row r="20" spans="1:8" x14ac:dyDescent="0.15">
      <c r="A20" s="83"/>
      <c r="B20" s="83"/>
      <c r="C20" s="68"/>
      <c r="D20" s="63"/>
      <c r="E20" s="64"/>
      <c r="F20" s="28">
        <f>IF(OR(F15=0,F16=0,F17=0,F18=0,F19=0),"",AVERAGE(F15:F19))</f>
        <v>6</v>
      </c>
      <c r="G20" s="53" t="s">
        <v>183</v>
      </c>
      <c r="H20" s="50"/>
    </row>
    <row r="21" spans="1:8" ht="22" x14ac:dyDescent="0.15">
      <c r="A21" s="83" t="s">
        <v>156</v>
      </c>
      <c r="B21" s="83"/>
      <c r="C21" s="68">
        <v>0.25</v>
      </c>
      <c r="D21" s="90" t="s">
        <v>48</v>
      </c>
      <c r="E21" s="91"/>
      <c r="F21" s="22">
        <v>6</v>
      </c>
      <c r="G21" s="58" t="str">
        <f>IF(ISNA(HLOOKUP(F21,'Subcriteria beschrijvingen'!A1:F22,7)),"",HLOOKUP(F21,'Subcriteria beschrijvingen'!A1:F22,7))</f>
        <v>Limited scientific reflection and judgement towards own results</v>
      </c>
      <c r="H21" s="50"/>
    </row>
    <row r="22" spans="1:8" x14ac:dyDescent="0.15">
      <c r="A22" s="83"/>
      <c r="B22" s="83"/>
      <c r="C22" s="68"/>
      <c r="D22" s="88" t="s">
        <v>136</v>
      </c>
      <c r="E22" s="89"/>
      <c r="F22" s="23">
        <v>6</v>
      </c>
      <c r="G22" s="59" t="str">
        <f>IF(ISNA(HLOOKUP(F22,'Subcriteria beschrijvingen'!A1:F22,8)),"",HLOOKUP(F22,'Subcriteria beschrijvingen'!A1:F22,8))</f>
        <v>Has just made the step to a useful result of the project</v>
      </c>
      <c r="H22" s="50"/>
    </row>
    <row r="23" spans="1:8" ht="22" x14ac:dyDescent="0.15">
      <c r="A23" s="83"/>
      <c r="B23" s="83"/>
      <c r="C23" s="68"/>
      <c r="D23" s="88" t="s">
        <v>21</v>
      </c>
      <c r="E23" s="89"/>
      <c r="F23" s="23">
        <v>6</v>
      </c>
      <c r="G23" s="59" t="str">
        <f>IF(ISNA(HLOOKUP(F23,'Subcriteria beschrijvingen'!A1:F22,9)),"",HLOOKUP(F23,'Subcriteria beschrijvingen'!A1:F22,9))</f>
        <v>Has only verified knowledge and/or methods available in the group</v>
      </c>
      <c r="H23" s="50"/>
    </row>
    <row r="24" spans="1:8" ht="15" customHeight="1" x14ac:dyDescent="0.15">
      <c r="A24" s="83"/>
      <c r="B24" s="83"/>
      <c r="C24" s="68"/>
      <c r="D24" s="88" t="s">
        <v>58</v>
      </c>
      <c r="E24" s="89"/>
      <c r="F24" s="23">
        <v>6</v>
      </c>
      <c r="G24" s="59" t="str">
        <f>IF(ISNA(HLOOKUP(F24,'Subcriteria beschrijvingen'!A1:F22,10)),"",HLOOKUP(F24,'Subcriteria beschrijvingen'!A1:F22,10))</f>
        <v>Essence of work just captured</v>
      </c>
      <c r="H24" s="50"/>
    </row>
    <row r="25" spans="1:8" x14ac:dyDescent="0.15">
      <c r="A25" s="83"/>
      <c r="B25" s="83"/>
      <c r="C25" s="68"/>
      <c r="D25" s="86" t="s">
        <v>26</v>
      </c>
      <c r="E25" s="87"/>
      <c r="F25" s="24">
        <v>6</v>
      </c>
      <c r="G25" s="60" t="str">
        <f>IF(ISNA(HLOOKUP(F25,'Subcriteria beschrijvingen'!A1:F22,11)),"",HLOOKUP(F25,'Subcriteria beschrijvingen'!A1:F22,11))</f>
        <v>Just done what was needed</v>
      </c>
    </row>
    <row r="26" spans="1:8" x14ac:dyDescent="0.15">
      <c r="A26" s="83"/>
      <c r="B26" s="83"/>
      <c r="C26" s="68"/>
      <c r="D26" s="63"/>
      <c r="E26" s="64"/>
      <c r="F26" s="28">
        <f>IF(OR(F21=0,F22=0,F23=0,F24=0,F25=0),"",AVERAGE(F21:F25))</f>
        <v>6</v>
      </c>
      <c r="G26" s="53" t="s">
        <v>184</v>
      </c>
    </row>
    <row r="27" spans="1:8" ht="22" x14ac:dyDescent="0.15">
      <c r="A27" s="83" t="s">
        <v>157</v>
      </c>
      <c r="B27" s="83"/>
      <c r="C27" s="68">
        <v>0.2</v>
      </c>
      <c r="D27" s="84" t="s">
        <v>143</v>
      </c>
      <c r="E27" s="85"/>
      <c r="F27" s="22">
        <v>6</v>
      </c>
      <c r="G27" s="58" t="str">
        <f>IF(ISNA(HLOOKUP(F27,'Subcriteria beschrijvingen'!A1:F22,12)),"",HLOOKUP(F27,'Subcriteria beschrijvingen'!A1:F22,12))</f>
        <v>Has executed a prescribed research program, following methods and approaches suggested by the supervisor</v>
      </c>
    </row>
    <row r="28" spans="1:8" ht="22" x14ac:dyDescent="0.15">
      <c r="A28" s="83"/>
      <c r="B28" s="83"/>
      <c r="C28" s="68"/>
      <c r="D28" s="98" t="s">
        <v>0</v>
      </c>
      <c r="E28" s="99"/>
      <c r="F28" s="23">
        <v>6</v>
      </c>
      <c r="G28" s="59" t="str">
        <f>IF(ISNA(HLOOKUP(F28,'Subcriteria beschrijvingen'!A1:F22,13)),"",HLOOKUP(F28,'Subcriteria beschrijvingen'!A1:F22,13))</f>
        <v>Showed little responsibility for the proper progress and completion of the project</v>
      </c>
      <c r="H28" s="50"/>
    </row>
    <row r="29" spans="1:8" ht="22" x14ac:dyDescent="0.15">
      <c r="A29" s="83"/>
      <c r="B29" s="83"/>
      <c r="C29" s="68"/>
      <c r="D29" s="98" t="s">
        <v>49</v>
      </c>
      <c r="E29" s="99"/>
      <c r="F29" s="23">
        <v>6</v>
      </c>
      <c r="G29" s="59" t="str">
        <f>IF(ISNA(HLOOKUP(F29,'Subcriteria beschrijvingen'!A1:F22,14)),"",HLOOKUP(F29,'Subcriteria beschrijvingen'!A1:F22,14))</f>
        <v>Is just able to function in and communicate with a team and/or supervisor</v>
      </c>
      <c r="H29" s="50"/>
    </row>
    <row r="30" spans="1:8" x14ac:dyDescent="0.15">
      <c r="A30" s="83"/>
      <c r="B30" s="83"/>
      <c r="C30" s="68"/>
      <c r="D30" s="86" t="s">
        <v>10</v>
      </c>
      <c r="E30" s="87"/>
      <c r="F30" s="24">
        <v>6</v>
      </c>
      <c r="G30" s="60" t="str">
        <f>IF(ISNA(HLOOKUP(F30,'Subcriteria beschrijvingen'!A1:F22,15)),"",HLOOKUP(F30,'Subcriteria beschrijvingen'!A1:F22,15))</f>
        <v>Needs very regular steering and supervision</v>
      </c>
      <c r="H30" s="50"/>
    </row>
    <row r="31" spans="1:8" x14ac:dyDescent="0.15">
      <c r="A31" s="83"/>
      <c r="B31" s="83"/>
      <c r="C31" s="68"/>
      <c r="D31" s="63"/>
      <c r="E31" s="64"/>
      <c r="F31" s="51">
        <f>IF(OR(F27=0,F28=0,F29=0,F30=0),"",AVERAGE(F27:F30))</f>
        <v>6</v>
      </c>
      <c r="G31" s="53" t="s">
        <v>185</v>
      </c>
      <c r="H31" s="50"/>
    </row>
    <row r="32" spans="1:8" x14ac:dyDescent="0.15">
      <c r="A32" s="83" t="s">
        <v>121</v>
      </c>
      <c r="B32" s="83"/>
      <c r="C32" s="68">
        <v>0.15</v>
      </c>
      <c r="D32" s="104" t="s">
        <v>54</v>
      </c>
      <c r="E32" s="105"/>
      <c r="F32" s="22">
        <v>6</v>
      </c>
      <c r="G32" s="58" t="str">
        <f>IF(ISNA(HLOOKUP(F32,'Subcriteria beschrijvingen'!A1:F22,16)),"",HLOOKUP(F32,'Subcriteria beschrijvingen'!A1:F22,16))</f>
        <v>Report has just the right structure and consistency</v>
      </c>
      <c r="H32" s="50"/>
    </row>
    <row r="33" spans="1:8" x14ac:dyDescent="0.15">
      <c r="A33" s="83"/>
      <c r="B33" s="83"/>
      <c r="C33" s="68"/>
      <c r="D33" s="102" t="s">
        <v>61</v>
      </c>
      <c r="E33" s="103"/>
      <c r="F33" s="23">
        <v>6</v>
      </c>
      <c r="G33" s="59" t="str">
        <f>IF(ISNA(HLOOKUP(F33,'Subcriteria beschrijvingen'!A1:F22,17)),"",HLOOKUP(F33,'Subcriteria beschrijvingen'!A1:F22,17))</f>
        <v>Sources of information are provided but are not complete</v>
      </c>
      <c r="H33" s="50"/>
    </row>
    <row r="34" spans="1:8" x14ac:dyDescent="0.15">
      <c r="A34" s="83"/>
      <c r="B34" s="83"/>
      <c r="C34" s="68"/>
      <c r="D34" s="112" t="s">
        <v>53</v>
      </c>
      <c r="E34" s="113"/>
      <c r="F34" s="24">
        <v>6</v>
      </c>
      <c r="G34" s="60" t="str">
        <f>IF(ISNA(HLOOKUP(F34,'Subcriteria beschrijvingen'!A1:F22,18)),"",HLOOKUP(F34,'Subcriteria beschrijvingen'!A1:F22,18))</f>
        <v>Just sufficient English writing skills</v>
      </c>
    </row>
    <row r="35" spans="1:8" x14ac:dyDescent="0.15">
      <c r="A35" s="83"/>
      <c r="B35" s="83"/>
      <c r="C35" s="68"/>
      <c r="D35" s="63"/>
      <c r="E35" s="64"/>
      <c r="F35" s="28">
        <f>IF(OR(F32=0,F33=0,F34=0),"",AVERAGE(F32:F34))</f>
        <v>6</v>
      </c>
      <c r="G35" s="53" t="s">
        <v>186</v>
      </c>
    </row>
    <row r="36" spans="1:8" ht="15" customHeight="1" x14ac:dyDescent="0.15">
      <c r="A36" s="83" t="s">
        <v>51</v>
      </c>
      <c r="B36" s="83"/>
      <c r="C36" s="68">
        <v>0.15</v>
      </c>
      <c r="D36" s="104" t="s">
        <v>43</v>
      </c>
      <c r="E36" s="105"/>
      <c r="F36" s="22">
        <v>6</v>
      </c>
      <c r="G36" s="58" t="str">
        <f>IF(ISNA(HLOOKUP(F36,'Subcriteria beschrijvingen'!A1:F22,19)),"",HLOOKUP(F36,'Subcriteria beschrijvingen'!A1:F22,19))</f>
        <v>As speaker just adequate</v>
      </c>
    </row>
    <row r="37" spans="1:8" x14ac:dyDescent="0.15">
      <c r="A37" s="83"/>
      <c r="B37" s="83"/>
      <c r="C37" s="68"/>
      <c r="D37" s="110" t="s">
        <v>147</v>
      </c>
      <c r="E37" s="111"/>
      <c r="F37" s="23">
        <v>6</v>
      </c>
      <c r="G37" s="59" t="str">
        <f>IF(ISNA(HLOOKUP(F37,'Subcriteria beschrijvingen'!A1:F22,20)),"",HLOOKUP(F37,'Subcriteria beschrijvingen'!A1:F22,20))</f>
        <v>Presentation makes the subject just clear</v>
      </c>
      <c r="H37" s="50"/>
    </row>
    <row r="38" spans="1:8" x14ac:dyDescent="0.15">
      <c r="A38" s="83"/>
      <c r="B38" s="83"/>
      <c r="C38" s="68"/>
      <c r="D38" s="102" t="s">
        <v>42</v>
      </c>
      <c r="E38" s="103"/>
      <c r="F38" s="23">
        <v>6</v>
      </c>
      <c r="G38" s="59" t="str">
        <f>IF(ISNA(HLOOKUP(F38,'Subcriteria beschrijvingen'!A1:F22,21)),"",HLOOKUP(F38,'Subcriteria beschrijvingen'!A1:F22,21))</f>
        <v>Presentation material just adequate</v>
      </c>
    </row>
    <row r="39" spans="1:8" ht="15" customHeight="1" x14ac:dyDescent="0.15">
      <c r="A39" s="83"/>
      <c r="B39" s="83"/>
      <c r="C39" s="68"/>
      <c r="D39" s="108" t="s">
        <v>64</v>
      </c>
      <c r="E39" s="109"/>
      <c r="F39" s="24">
        <v>6</v>
      </c>
      <c r="G39" s="60" t="str">
        <f>IF(ISNA(HLOOKUP(F39,'Subcriteria beschrijvingen'!A1:F22,22)),"",HLOOKUP(F39,'Subcriteria beschrijvingen'!A1:F22,22))</f>
        <v>Has difficulties answering questions</v>
      </c>
    </row>
    <row r="40" spans="1:8" x14ac:dyDescent="0.15">
      <c r="A40" s="83"/>
      <c r="B40" s="83"/>
      <c r="C40" s="68"/>
      <c r="D40" s="63"/>
      <c r="E40" s="64"/>
      <c r="F40" s="28">
        <f>IF(OR(F36=0,F37=0,F38=0,F39=0),"",AVERAGE(F36:F39))</f>
        <v>6</v>
      </c>
      <c r="G40" s="53" t="s">
        <v>187</v>
      </c>
    </row>
    <row r="41" spans="1:8" x14ac:dyDescent="0.15">
      <c r="F41" s="57">
        <f>IFERROR(((F20*0.25)+(F26*0.25)+(F31*0.2)+(F35*0.15)+(F40*0.15)),"")</f>
        <v>6</v>
      </c>
      <c r="G41" s="52"/>
    </row>
    <row r="42" spans="1:8" x14ac:dyDescent="0.15">
      <c r="A42" s="19" t="s">
        <v>144</v>
      </c>
      <c r="B42" s="21"/>
      <c r="C42" s="20"/>
      <c r="D42" s="20"/>
      <c r="E42" s="21"/>
      <c r="F42" s="21"/>
      <c r="G42" s="27"/>
    </row>
    <row r="43" spans="1:8" x14ac:dyDescent="0.15">
      <c r="A43" s="74"/>
      <c r="B43" s="75"/>
      <c r="C43" s="75"/>
      <c r="D43" s="75"/>
      <c r="E43" s="75"/>
      <c r="F43" s="75"/>
      <c r="G43" s="76"/>
    </row>
    <row r="44" spans="1:8" x14ac:dyDescent="0.15">
      <c r="A44" s="77"/>
      <c r="B44" s="78"/>
      <c r="C44" s="78"/>
      <c r="D44" s="78"/>
      <c r="E44" s="78"/>
      <c r="F44" s="78"/>
      <c r="G44" s="79"/>
    </row>
    <row r="45" spans="1:8" x14ac:dyDescent="0.15">
      <c r="A45" s="80"/>
      <c r="B45" s="81"/>
      <c r="C45" s="81"/>
      <c r="D45" s="81"/>
      <c r="E45" s="81"/>
      <c r="F45" s="81"/>
      <c r="G45" s="82"/>
    </row>
    <row r="47" spans="1:8" ht="12.75" customHeight="1" x14ac:dyDescent="0.15">
      <c r="A47" s="71" t="s">
        <v>161</v>
      </c>
      <c r="B47" s="72"/>
      <c r="C47" s="72"/>
      <c r="D47" s="73"/>
      <c r="F47" s="56">
        <f>IFERROR(MROUND(F41, 0.5),"")</f>
        <v>6</v>
      </c>
      <c r="G47" s="53" t="s">
        <v>188</v>
      </c>
    </row>
    <row r="48" spans="1:8" ht="15.75" customHeight="1" x14ac:dyDescent="0.15">
      <c r="A48" s="74"/>
      <c r="B48" s="75"/>
      <c r="C48" s="75"/>
      <c r="D48" s="76"/>
      <c r="E48" s="54"/>
      <c r="F48" s="54"/>
      <c r="G48" s="55"/>
    </row>
    <row r="49" spans="1:7" ht="15.75" customHeight="1" x14ac:dyDescent="0.15">
      <c r="A49" s="77"/>
      <c r="B49" s="78"/>
      <c r="C49" s="78"/>
      <c r="D49" s="79"/>
      <c r="G49" s="30"/>
    </row>
    <row r="50" spans="1:7" x14ac:dyDescent="0.15">
      <c r="A50" s="80"/>
      <c r="B50" s="81"/>
      <c r="C50" s="81"/>
      <c r="D50" s="82"/>
    </row>
  </sheetData>
  <sheetProtection password="EF22" sheet="1" objects="1" scenarios="1"/>
  <dataConsolidate/>
  <mergeCells count="49">
    <mergeCell ref="D39:E39"/>
    <mergeCell ref="D38:E38"/>
    <mergeCell ref="D37:E37"/>
    <mergeCell ref="D36:E36"/>
    <mergeCell ref="D34:E34"/>
    <mergeCell ref="F8:G8"/>
    <mergeCell ref="C32:C35"/>
    <mergeCell ref="C27:C31"/>
    <mergeCell ref="D15:E15"/>
    <mergeCell ref="B4:C4"/>
    <mergeCell ref="F7:G7"/>
    <mergeCell ref="F6:G6"/>
    <mergeCell ref="D33:E33"/>
    <mergeCell ref="D32:E32"/>
    <mergeCell ref="D30:E30"/>
    <mergeCell ref="D29:E29"/>
    <mergeCell ref="D28:E28"/>
    <mergeCell ref="A9:E9"/>
    <mergeCell ref="C15:C20"/>
    <mergeCell ref="F10:G10"/>
    <mergeCell ref="F9:G9"/>
    <mergeCell ref="B3:C3"/>
    <mergeCell ref="B7:C7"/>
    <mergeCell ref="B6:C6"/>
    <mergeCell ref="B5:C5"/>
    <mergeCell ref="A15:B20"/>
    <mergeCell ref="A14:B14"/>
    <mergeCell ref="B8:E8"/>
    <mergeCell ref="D19:E19"/>
    <mergeCell ref="D18:E18"/>
    <mergeCell ref="D17:E17"/>
    <mergeCell ref="D16:E16"/>
    <mergeCell ref="A10:E10"/>
    <mergeCell ref="C36:C40"/>
    <mergeCell ref="F4:G4"/>
    <mergeCell ref="A47:D47"/>
    <mergeCell ref="A48:D50"/>
    <mergeCell ref="A43:G45"/>
    <mergeCell ref="A27:B31"/>
    <mergeCell ref="A21:B26"/>
    <mergeCell ref="D27:E27"/>
    <mergeCell ref="D25:E25"/>
    <mergeCell ref="D24:E24"/>
    <mergeCell ref="D23:E23"/>
    <mergeCell ref="D22:E22"/>
    <mergeCell ref="D21:E21"/>
    <mergeCell ref="A36:B40"/>
    <mergeCell ref="A32:B35"/>
    <mergeCell ref="C21:C26"/>
  </mergeCells>
  <conditionalFormatting sqref="B3:C5">
    <cfRule type="expression" dxfId="11" priority="12">
      <formula>B3=""</formula>
    </cfRule>
  </conditionalFormatting>
  <conditionalFormatting sqref="B6:C6">
    <cfRule type="expression" dxfId="10" priority="11">
      <formula>OR(B6="",B6="Select MSc")</formula>
    </cfRule>
  </conditionalFormatting>
  <conditionalFormatting sqref="B7:C7">
    <cfRule type="expression" dxfId="9" priority="10">
      <formula>OR(B7="",B7="Select track")</formula>
    </cfRule>
  </conditionalFormatting>
  <conditionalFormatting sqref="B8:E8">
    <cfRule type="expression" dxfId="8" priority="9">
      <formula>B8=""</formula>
    </cfRule>
  </conditionalFormatting>
  <conditionalFormatting sqref="F4:G4">
    <cfRule type="expression" dxfId="7" priority="8">
      <formula>F4=""</formula>
    </cfRule>
  </conditionalFormatting>
  <conditionalFormatting sqref="F15">
    <cfRule type="expression" dxfId="6" priority="7">
      <formula>F15=""</formula>
    </cfRule>
  </conditionalFormatting>
  <conditionalFormatting sqref="F16:F19">
    <cfRule type="expression" dxfId="5" priority="6">
      <formula>F16=""</formula>
    </cfRule>
  </conditionalFormatting>
  <conditionalFormatting sqref="F21:F25">
    <cfRule type="expression" dxfId="4" priority="5">
      <formula>F21=""</formula>
    </cfRule>
  </conditionalFormatting>
  <conditionalFormatting sqref="F27:F30">
    <cfRule type="expression" dxfId="3" priority="4">
      <formula>F27=""</formula>
    </cfRule>
  </conditionalFormatting>
  <conditionalFormatting sqref="F32:F34">
    <cfRule type="expression" dxfId="2" priority="3">
      <formula>F32=""</formula>
    </cfRule>
  </conditionalFormatting>
  <conditionalFormatting sqref="F36:F39">
    <cfRule type="expression" dxfId="1" priority="2">
      <formula>F36=""</formula>
    </cfRule>
  </conditionalFormatting>
  <conditionalFormatting sqref="F6:G6">
    <cfRule type="expression" dxfId="0" priority="1">
      <formula>F6=""</formula>
    </cfRule>
  </conditionalFormatting>
  <dataValidations count="3">
    <dataValidation type="date" allowBlank="1" showInputMessage="1" showErrorMessage="1" error="Only a date is allowed" sqref="B5:D5">
      <formula1>245</formula1>
      <formula2>55153</formula2>
    </dataValidation>
    <dataValidation type="whole" allowBlank="1" showInputMessage="1" showErrorMessage="1" error="A student number is 7 digits long" sqref="B4:D4">
      <formula1>1000000</formula1>
      <formula2>9999999</formula2>
    </dataValidation>
    <dataValidation type="whole" allowBlank="1" showInputMessage="1" showErrorMessage="1" error="Only 5 or higher is permitted to enter." sqref="F32:F34 F15:F19 F21:F25 F27:F30 F36:F39">
      <formula1>5</formula1>
      <formula2>10</formula2>
    </dataValidation>
  </dataValidations>
  <hyperlinks>
    <hyperlink ref="G12" r:id="rId1" display="mailto:OS-CITG@tudelft.nl"/>
  </hyperlinks>
  <pageMargins left="0.25" right="0.25" top="0.75" bottom="0.75" header="0.3" footer="0.3"/>
  <pageSetup paperSize="9" scale="85" orientation="portrait" r:id="rId2"/>
  <colBreaks count="1" manualBreakCount="1">
    <brk id="7" max="1048575" man="1"/>
  </colBreaks>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'Subcriteria beschrijvingen'!$A$27:$A$29</xm:f>
          </x14:formula1>
          <xm:sqref>B6:D6</xm:sqref>
        </x14:dataValidation>
        <x14:dataValidation type="list" allowBlank="1" showInputMessage="1" showErrorMessage="1">
          <x14:formula1>
            <xm:f>'Subcriteria beschrijvingen'!$B$27:$B$38</xm:f>
          </x14:formula1>
          <xm:sqref>B7:D7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enableFormatConditionsCalculation="0"/>
  <dimension ref="A1:N38"/>
  <sheetViews>
    <sheetView topLeftCell="A7" workbookViewId="0">
      <selection activeCell="A19" sqref="A19:XFD19"/>
    </sheetView>
  </sheetViews>
  <sheetFormatPr baseColWidth="10" defaultColWidth="8.83203125" defaultRowHeight="15" x14ac:dyDescent="0.2"/>
  <cols>
    <col min="1" max="6" width="25.6640625" customWidth="1"/>
  </cols>
  <sheetData>
    <row r="1" spans="1:14" ht="24" thickBot="1" x14ac:dyDescent="0.25">
      <c r="A1" s="1">
        <v>5</v>
      </c>
      <c r="B1" s="2">
        <v>6</v>
      </c>
      <c r="C1" s="2">
        <v>7</v>
      </c>
      <c r="D1" s="2">
        <v>8</v>
      </c>
      <c r="E1" s="2">
        <v>9</v>
      </c>
      <c r="F1" s="3">
        <v>10</v>
      </c>
      <c r="G1" s="17">
        <v>1</v>
      </c>
      <c r="H1" s="18">
        <v>2</v>
      </c>
      <c r="I1" s="18">
        <v>3</v>
      </c>
      <c r="J1" s="18">
        <v>4</v>
      </c>
      <c r="K1" s="18">
        <v>5</v>
      </c>
      <c r="L1" s="18">
        <v>6</v>
      </c>
      <c r="N1">
        <v>3</v>
      </c>
    </row>
    <row r="2" spans="1:14" ht="55" x14ac:dyDescent="0.2">
      <c r="A2" s="4" t="s">
        <v>46</v>
      </c>
      <c r="B2" s="4" t="s">
        <v>114</v>
      </c>
      <c r="C2" s="4" t="s">
        <v>47</v>
      </c>
      <c r="D2" s="4" t="s">
        <v>158</v>
      </c>
      <c r="E2" s="4" t="s">
        <v>72</v>
      </c>
      <c r="F2" s="5" t="s">
        <v>15</v>
      </c>
      <c r="G2">
        <v>5</v>
      </c>
      <c r="H2">
        <v>6</v>
      </c>
      <c r="I2">
        <v>7</v>
      </c>
      <c r="J2">
        <v>8</v>
      </c>
      <c r="K2">
        <v>9</v>
      </c>
      <c r="L2">
        <v>10</v>
      </c>
      <c r="N2">
        <v>3</v>
      </c>
    </row>
    <row r="3" spans="1:14" ht="44" x14ac:dyDescent="0.2">
      <c r="A3" s="4" t="s">
        <v>76</v>
      </c>
      <c r="B3" s="4" t="s">
        <v>77</v>
      </c>
      <c r="C3" s="4" t="s">
        <v>78</v>
      </c>
      <c r="D3" s="4" t="s">
        <v>80</v>
      </c>
      <c r="E3" s="4" t="s">
        <v>81</v>
      </c>
      <c r="F3" s="5" t="s">
        <v>79</v>
      </c>
    </row>
    <row r="4" spans="1:14" x14ac:dyDescent="0.2">
      <c r="A4" s="4" t="s">
        <v>138</v>
      </c>
      <c r="B4" s="4" t="s">
        <v>139</v>
      </c>
      <c r="C4" s="4" t="s">
        <v>155</v>
      </c>
      <c r="D4" s="4" t="s">
        <v>140</v>
      </c>
      <c r="E4" s="4" t="s">
        <v>141</v>
      </c>
      <c r="F4" s="5" t="s">
        <v>142</v>
      </c>
      <c r="H4">
        <v>5</v>
      </c>
      <c r="I4">
        <v>1</v>
      </c>
    </row>
    <row r="5" spans="1:14" ht="22" x14ac:dyDescent="0.2">
      <c r="A5" s="4" t="s">
        <v>149</v>
      </c>
      <c r="B5" s="4" t="s">
        <v>150</v>
      </c>
      <c r="C5" s="4" t="s">
        <v>151</v>
      </c>
      <c r="D5" s="4" t="s">
        <v>152</v>
      </c>
      <c r="E5" s="4" t="s">
        <v>153</v>
      </c>
      <c r="F5" s="5" t="s">
        <v>154</v>
      </c>
      <c r="H5">
        <v>6</v>
      </c>
      <c r="I5">
        <v>2</v>
      </c>
    </row>
    <row r="6" spans="1:14" ht="34" thickBot="1" x14ac:dyDescent="0.25">
      <c r="A6" s="4" t="s">
        <v>16</v>
      </c>
      <c r="B6" s="4" t="s">
        <v>83</v>
      </c>
      <c r="C6" s="4" t="s">
        <v>82</v>
      </c>
      <c r="D6" s="4" t="s">
        <v>17</v>
      </c>
      <c r="E6" s="4" t="s">
        <v>18</v>
      </c>
      <c r="F6" s="5" t="s">
        <v>19</v>
      </c>
      <c r="H6">
        <v>7</v>
      </c>
      <c r="I6">
        <v>3</v>
      </c>
    </row>
    <row r="7" spans="1:14" ht="44" x14ac:dyDescent="0.2">
      <c r="A7" s="6" t="s">
        <v>85</v>
      </c>
      <c r="B7" s="6" t="s">
        <v>86</v>
      </c>
      <c r="C7" s="6" t="s">
        <v>84</v>
      </c>
      <c r="D7" s="6" t="s">
        <v>148</v>
      </c>
      <c r="E7" s="6" t="s">
        <v>129</v>
      </c>
      <c r="F7" s="7" t="s">
        <v>128</v>
      </c>
      <c r="H7">
        <v>8</v>
      </c>
      <c r="I7">
        <v>4</v>
      </c>
    </row>
    <row r="8" spans="1:14" ht="22" x14ac:dyDescent="0.2">
      <c r="A8" s="4" t="s">
        <v>87</v>
      </c>
      <c r="B8" s="4" t="s">
        <v>88</v>
      </c>
      <c r="C8" s="4" t="s">
        <v>89</v>
      </c>
      <c r="D8" s="4" t="s">
        <v>90</v>
      </c>
      <c r="E8" s="4" t="s">
        <v>91</v>
      </c>
      <c r="F8" s="5" t="s">
        <v>92</v>
      </c>
      <c r="H8">
        <v>9</v>
      </c>
      <c r="I8">
        <v>5</v>
      </c>
    </row>
    <row r="9" spans="1:14" ht="33" x14ac:dyDescent="0.2">
      <c r="A9" s="8" t="s">
        <v>94</v>
      </c>
      <c r="B9" s="8" t="s">
        <v>95</v>
      </c>
      <c r="C9" s="8" t="s">
        <v>93</v>
      </c>
      <c r="D9" s="8" t="s">
        <v>96</v>
      </c>
      <c r="E9" s="8" t="s">
        <v>97</v>
      </c>
      <c r="F9" s="9" t="s">
        <v>98</v>
      </c>
      <c r="H9">
        <v>10</v>
      </c>
      <c r="I9">
        <v>6</v>
      </c>
    </row>
    <row r="10" spans="1:14" x14ac:dyDescent="0.2">
      <c r="A10" s="4" t="s">
        <v>122</v>
      </c>
      <c r="B10" s="4" t="s">
        <v>123</v>
      </c>
      <c r="C10" s="4" t="s">
        <v>124</v>
      </c>
      <c r="D10" s="4" t="s">
        <v>125</v>
      </c>
      <c r="E10" s="4" t="s">
        <v>126</v>
      </c>
      <c r="F10" s="10" t="s">
        <v>127</v>
      </c>
    </row>
    <row r="11" spans="1:14" ht="23" thickBot="1" x14ac:dyDescent="0.25">
      <c r="A11" s="11" t="s">
        <v>27</v>
      </c>
      <c r="B11" s="11" t="s">
        <v>99</v>
      </c>
      <c r="C11" s="11" t="s">
        <v>41</v>
      </c>
      <c r="D11" s="11" t="s">
        <v>28</v>
      </c>
      <c r="E11" s="11" t="s">
        <v>100</v>
      </c>
      <c r="F11" s="12" t="s">
        <v>116</v>
      </c>
    </row>
    <row r="12" spans="1:14" ht="33" x14ac:dyDescent="0.2">
      <c r="A12" s="6" t="s">
        <v>4</v>
      </c>
      <c r="B12" s="6" t="s">
        <v>5</v>
      </c>
      <c r="C12" s="6" t="s">
        <v>6</v>
      </c>
      <c r="D12" s="6" t="s">
        <v>7</v>
      </c>
      <c r="E12" s="6" t="s">
        <v>8</v>
      </c>
      <c r="F12" s="7" t="s">
        <v>9</v>
      </c>
    </row>
    <row r="13" spans="1:14" ht="33" x14ac:dyDescent="0.2">
      <c r="A13" s="4" t="s">
        <v>1</v>
      </c>
      <c r="B13" s="4" t="s">
        <v>2</v>
      </c>
      <c r="C13" s="4" t="s">
        <v>3</v>
      </c>
      <c r="D13" s="4" t="s">
        <v>59</v>
      </c>
      <c r="E13" s="4" t="s">
        <v>101</v>
      </c>
      <c r="F13" s="5" t="s">
        <v>102</v>
      </c>
    </row>
    <row r="14" spans="1:14" ht="44" x14ac:dyDescent="0.2">
      <c r="A14" s="8" t="s">
        <v>120</v>
      </c>
      <c r="B14" s="8" t="s">
        <v>130</v>
      </c>
      <c r="C14" s="8" t="s">
        <v>119</v>
      </c>
      <c r="D14" s="8" t="s">
        <v>50</v>
      </c>
      <c r="E14" s="8" t="s">
        <v>103</v>
      </c>
      <c r="F14" s="9" t="s">
        <v>104</v>
      </c>
    </row>
    <row r="15" spans="1:14" ht="23" thickBot="1" x14ac:dyDescent="0.25">
      <c r="A15" s="8" t="s">
        <v>11</v>
      </c>
      <c r="B15" s="8" t="s">
        <v>12</v>
      </c>
      <c r="C15" s="8" t="s">
        <v>13</v>
      </c>
      <c r="D15" s="8" t="s">
        <v>14</v>
      </c>
      <c r="E15" s="8" t="s">
        <v>105</v>
      </c>
      <c r="F15" s="12" t="s">
        <v>159</v>
      </c>
    </row>
    <row r="16" spans="1:14" ht="22" x14ac:dyDescent="0.2">
      <c r="A16" s="6" t="s">
        <v>55</v>
      </c>
      <c r="B16" s="6" t="s">
        <v>56</v>
      </c>
      <c r="C16" s="6" t="s">
        <v>108</v>
      </c>
      <c r="D16" s="6" t="s">
        <v>57</v>
      </c>
      <c r="E16" s="6" t="s">
        <v>107</v>
      </c>
      <c r="F16" s="5" t="s">
        <v>106</v>
      </c>
    </row>
    <row r="17" spans="1:6" ht="33" x14ac:dyDescent="0.2">
      <c r="A17" s="8" t="s">
        <v>62</v>
      </c>
      <c r="B17" s="8" t="s">
        <v>71</v>
      </c>
      <c r="C17" s="8" t="s">
        <v>63</v>
      </c>
      <c r="D17" s="8" t="s">
        <v>109</v>
      </c>
      <c r="E17" s="8" t="s">
        <v>110</v>
      </c>
      <c r="F17" s="9" t="s">
        <v>160</v>
      </c>
    </row>
    <row r="18" spans="1:6" ht="23" thickBot="1" x14ac:dyDescent="0.25">
      <c r="A18" s="13" t="s">
        <v>60</v>
      </c>
      <c r="B18" s="13" t="s">
        <v>74</v>
      </c>
      <c r="C18" s="13" t="s">
        <v>22</v>
      </c>
      <c r="D18" s="13" t="s">
        <v>23</v>
      </c>
      <c r="E18" s="13" t="s">
        <v>75</v>
      </c>
      <c r="F18" s="14" t="s">
        <v>24</v>
      </c>
    </row>
    <row r="19" spans="1:6" x14ac:dyDescent="0.2">
      <c r="A19" s="6" t="s">
        <v>29</v>
      </c>
      <c r="B19" s="6" t="s">
        <v>115</v>
      </c>
      <c r="C19" s="6" t="s">
        <v>30</v>
      </c>
      <c r="D19" s="6" t="s">
        <v>31</v>
      </c>
      <c r="E19" s="6" t="s">
        <v>33</v>
      </c>
      <c r="F19" s="9" t="s">
        <v>32</v>
      </c>
    </row>
    <row r="20" spans="1:6" ht="22" x14ac:dyDescent="0.2">
      <c r="A20" s="8" t="s">
        <v>34</v>
      </c>
      <c r="B20" s="8" t="s">
        <v>40</v>
      </c>
      <c r="C20" s="8" t="s">
        <v>35</v>
      </c>
      <c r="D20" s="8" t="s">
        <v>113</v>
      </c>
      <c r="E20" s="8" t="s">
        <v>111</v>
      </c>
      <c r="F20" s="9" t="s">
        <v>112</v>
      </c>
    </row>
    <row r="21" spans="1:6" ht="22" x14ac:dyDescent="0.2">
      <c r="A21" s="15" t="s">
        <v>36</v>
      </c>
      <c r="B21" s="15" t="s">
        <v>117</v>
      </c>
      <c r="C21" s="15" t="s">
        <v>118</v>
      </c>
      <c r="D21" s="15" t="s">
        <v>37</v>
      </c>
      <c r="E21" s="15" t="s">
        <v>38</v>
      </c>
      <c r="F21" s="16" t="s">
        <v>39</v>
      </c>
    </row>
    <row r="22" spans="1:6" ht="16" thickBot="1" x14ac:dyDescent="0.25">
      <c r="A22" s="11" t="s">
        <v>65</v>
      </c>
      <c r="B22" s="11" t="s">
        <v>66</v>
      </c>
      <c r="C22" s="11" t="s">
        <v>67</v>
      </c>
      <c r="D22" s="11" t="s">
        <v>68</v>
      </c>
      <c r="E22" s="11" t="s">
        <v>69</v>
      </c>
      <c r="F22" s="12" t="s">
        <v>70</v>
      </c>
    </row>
    <row r="27" spans="1:6" x14ac:dyDescent="0.2">
      <c r="A27" t="s">
        <v>167</v>
      </c>
      <c r="B27" t="s">
        <v>168</v>
      </c>
    </row>
    <row r="28" spans="1:6" x14ac:dyDescent="0.2">
      <c r="A28" t="s">
        <v>169</v>
      </c>
      <c r="B28" s="25" t="s">
        <v>171</v>
      </c>
    </row>
    <row r="29" spans="1:6" x14ac:dyDescent="0.2">
      <c r="A29" t="s">
        <v>170</v>
      </c>
      <c r="B29" s="25" t="s">
        <v>172</v>
      </c>
    </row>
    <row r="30" spans="1:6" x14ac:dyDescent="0.2">
      <c r="B30" s="25" t="s">
        <v>173</v>
      </c>
    </row>
    <row r="31" spans="1:6" x14ac:dyDescent="0.2">
      <c r="B31" s="25" t="s">
        <v>174</v>
      </c>
    </row>
    <row r="32" spans="1:6" x14ac:dyDescent="0.2">
      <c r="B32" s="25" t="s">
        <v>175</v>
      </c>
    </row>
    <row r="33" spans="2:2" x14ac:dyDescent="0.2">
      <c r="B33" s="25" t="s">
        <v>176</v>
      </c>
    </row>
    <row r="34" spans="2:2" x14ac:dyDescent="0.2">
      <c r="B34" s="25" t="s">
        <v>177</v>
      </c>
    </row>
    <row r="35" spans="2:2" x14ac:dyDescent="0.2">
      <c r="B35" s="25" t="s">
        <v>178</v>
      </c>
    </row>
    <row r="36" spans="2:2" x14ac:dyDescent="0.2">
      <c r="B36" s="25" t="s">
        <v>179</v>
      </c>
    </row>
    <row r="37" spans="2:2" x14ac:dyDescent="0.2">
      <c r="B37" s="25" t="s">
        <v>180</v>
      </c>
    </row>
    <row r="38" spans="2:2" x14ac:dyDescent="0.2">
      <c r="B38" s="25"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Master Thesis grading sheet</vt:lpstr>
      <vt:lpstr>Subcriteria beschrijvingen</vt:lpstr>
    </vt:vector>
  </TitlesOfParts>
  <Company>TU Delft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Carola Poleij</dc:creator>
  <cp:lastModifiedBy>Microsoft Office User</cp:lastModifiedBy>
  <cp:lastPrinted>2015-04-14T07:27:38Z</cp:lastPrinted>
  <dcterms:created xsi:type="dcterms:W3CDTF">2012-12-04T15:10:52Z</dcterms:created>
  <dcterms:modified xsi:type="dcterms:W3CDTF">2016-06-06T18:19:56Z</dcterms:modified>
</cp:coreProperties>
</file>